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225" windowWidth="15120" windowHeight="124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  <c r="G19"/>
  <c r="H19"/>
  <c r="I19"/>
  <c r="J19"/>
  <c r="F19"/>
  <c r="H22"/>
  <c r="H21" s="1"/>
  <c r="G21"/>
  <c r="H27" s="1"/>
  <c r="G22"/>
  <c r="F20"/>
  <c r="D19"/>
  <c r="C19"/>
  <c r="E27"/>
  <c r="F27"/>
  <c r="G27"/>
  <c r="D27"/>
  <c r="D14"/>
  <c r="D13"/>
  <c r="C22"/>
  <c r="C20" s="1"/>
  <c r="F21"/>
  <c r="I22" l="1"/>
  <c r="I21" s="1"/>
  <c r="I27"/>
  <c r="E17"/>
  <c r="J22" l="1"/>
  <c r="J21" s="1"/>
  <c r="J27"/>
  <c r="C14"/>
  <c r="D10"/>
  <c r="C10" l="1"/>
  <c r="C17" s="1"/>
  <c r="F10" l="1"/>
  <c r="G20"/>
  <c r="E23"/>
  <c r="E20"/>
  <c r="E10" l="1"/>
  <c r="E18" s="1"/>
  <c r="J23"/>
  <c r="I23"/>
  <c r="H23"/>
  <c r="G23"/>
  <c r="F23"/>
  <c r="D23"/>
  <c r="D20"/>
  <c r="H10"/>
  <c r="G10"/>
  <c r="F17"/>
  <c r="F18" s="1"/>
  <c r="D17"/>
  <c r="D18" s="1"/>
  <c r="H20" l="1"/>
  <c r="H17"/>
  <c r="H18" s="1"/>
  <c r="I10"/>
  <c r="J10"/>
  <c r="G17"/>
  <c r="G18" s="1"/>
  <c r="I20" l="1"/>
  <c r="I17"/>
  <c r="I18" s="1"/>
  <c r="J17"/>
  <c r="J18" s="1"/>
  <c r="C23"/>
  <c r="C18"/>
  <c r="J20" l="1"/>
</calcChain>
</file>

<file path=xl/sharedStrings.xml><?xml version="1.0" encoding="utf-8"?>
<sst xmlns="http://schemas.openxmlformats.org/spreadsheetml/2006/main" count="45" uniqueCount="45">
  <si>
    <t>тыс. руб.</t>
  </si>
  <si>
    <t>Показатели</t>
  </si>
  <si>
    <t>Плановый период</t>
  </si>
  <si>
    <t>1.</t>
  </si>
  <si>
    <t>Доходы, всего</t>
  </si>
  <si>
    <t>в том числе:</t>
  </si>
  <si>
    <t>1.1.</t>
  </si>
  <si>
    <t>Налоговые доходы</t>
  </si>
  <si>
    <t>1.2.</t>
  </si>
  <si>
    <t>Неналоговые доходы</t>
  </si>
  <si>
    <t>1.3.</t>
  </si>
  <si>
    <t>Безвозмездные поступления из бюджетов других уровней</t>
  </si>
  <si>
    <t>1.4.</t>
  </si>
  <si>
    <t>Прочие безвозмездные поступления</t>
  </si>
  <si>
    <t>2.</t>
  </si>
  <si>
    <t>Расходы, всего</t>
  </si>
  <si>
    <t>3.</t>
  </si>
  <si>
    <t>Дефицит (-), профицит (+)</t>
  </si>
  <si>
    <t>4.</t>
  </si>
  <si>
    <t>Размер дефицита, профицита в %</t>
  </si>
  <si>
    <t>5.</t>
  </si>
  <si>
    <t>Источники финансирования бюджетного дефицита</t>
  </si>
  <si>
    <t>5.1.</t>
  </si>
  <si>
    <t>6.</t>
  </si>
  <si>
    <t>Объем муниципального долга по состоянию на 1 января соответствующего финансового года</t>
  </si>
  <si>
    <t>Параметры бюджетного прогноза города Покачи</t>
  </si>
  <si>
    <t>№ п/п</t>
  </si>
  <si>
    <t>5.2.</t>
  </si>
  <si>
    <t>Приложение 1</t>
  </si>
  <si>
    <t>Кредиты кредитных организаций в валюте Российской Федера</t>
  </si>
  <si>
    <t>Уменьшение прочих остатков средств бюджетов</t>
  </si>
  <si>
    <t>5.1.1.</t>
  </si>
  <si>
    <t>5.1.2.</t>
  </si>
  <si>
    <t>5.3.</t>
  </si>
  <si>
    <t>5.2.1.</t>
  </si>
  <si>
    <t>5.2.2.</t>
  </si>
  <si>
    <t>Бюджетные кредиты от других бюджетов бюджетной системы Российской Федерации</t>
  </si>
  <si>
    <t>Получение кредитов от кредитных организаций 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</si>
  <si>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</si>
  <si>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</si>
  <si>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</si>
  <si>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2018 год</t>
  </si>
  <si>
    <t>2020 год
(по состоянию на 01.10.2020)</t>
  </si>
  <si>
    <t>2019 год</t>
  </si>
  <si>
    <t>к бюджетному прогнозу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</si>
</sst>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">
    <xf numFmtId="0" fontId="0" fillId="0" borderId="0" xfId="0"/>
    <xf numFmtId="16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64" fontId="0" fillId="0" borderId="0" xfId="2" applyFont="1"/>
    <xf numFmtId="165" fontId="0" fillId="0" borderId="0" xfId="0" applyNumberFormat="1"/>
    <xf numFmtId="4" fontId="6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35"/>
  <sheetViews>
    <sheetView tabSelected="1" workbookViewId="0">
      <selection activeCell="E22" sqref="E22"/>
    </sheetView>
  </sheetViews>
  <sheetFormatPr defaultRowHeight="15"/>
  <cols>
    <col min="1" max="1" width="11.28515625" bestFit="1" customWidth="1"/>
    <col min="2" max="2" width="36.5703125" customWidth="1"/>
    <col min="3" max="10" width="19.42578125" customWidth="1"/>
    <col min="11" max="11" width="31.140625" customWidth="1"/>
    <col min="12" max="17" width="13.28515625" bestFit="1" customWidth="1"/>
  </cols>
  <sheetData>
    <row r="1" spans="1:17" ht="15.75">
      <c r="F1" s="25" t="s">
        <v>28</v>
      </c>
      <c r="G1" s="25"/>
      <c r="H1" s="25"/>
      <c r="I1" s="25"/>
      <c r="J1" s="25"/>
    </row>
    <row r="2" spans="1:17" ht="15.75">
      <c r="F2" s="25" t="s">
        <v>44</v>
      </c>
      <c r="G2" s="25"/>
      <c r="H2" s="25"/>
      <c r="I2" s="25"/>
      <c r="J2" s="25"/>
    </row>
    <row r="4" spans="1:17" ht="18.75">
      <c r="A4" s="23" t="s">
        <v>25</v>
      </c>
      <c r="B4" s="23"/>
      <c r="C4" s="23"/>
      <c r="D4" s="23"/>
      <c r="E4" s="23"/>
      <c r="F4" s="23"/>
      <c r="G4" s="23"/>
      <c r="H4" s="23"/>
      <c r="I4" s="23"/>
      <c r="J4" s="23"/>
    </row>
    <row r="5" spans="1:17" ht="18.75">
      <c r="A5" s="24" t="s">
        <v>0</v>
      </c>
      <c r="B5" s="24"/>
      <c r="C5" s="24"/>
      <c r="D5" s="24"/>
      <c r="E5" s="24"/>
      <c r="F5" s="24"/>
      <c r="G5" s="24"/>
      <c r="H5" s="24"/>
      <c r="I5" s="24"/>
      <c r="J5" s="24"/>
    </row>
    <row r="6" spans="1:17" ht="18.75">
      <c r="A6" s="2"/>
      <c r="F6" s="20"/>
    </row>
    <row r="7" spans="1:17" ht="16.5" customHeight="1">
      <c r="A7" s="26" t="s">
        <v>26</v>
      </c>
      <c r="B7" s="26" t="s">
        <v>1</v>
      </c>
      <c r="C7" s="27" t="s">
        <v>41</v>
      </c>
      <c r="D7" s="27" t="s">
        <v>43</v>
      </c>
      <c r="E7" s="27" t="s">
        <v>42</v>
      </c>
      <c r="F7" s="29" t="s">
        <v>2</v>
      </c>
      <c r="G7" s="30"/>
      <c r="H7" s="30"/>
      <c r="I7" s="30"/>
      <c r="J7" s="31"/>
    </row>
    <row r="8" spans="1:17" ht="21.75" customHeight="1">
      <c r="A8" s="26"/>
      <c r="B8" s="26"/>
      <c r="C8" s="28"/>
      <c r="D8" s="28"/>
      <c r="E8" s="28"/>
      <c r="F8" s="18">
        <v>2021</v>
      </c>
      <c r="G8" s="18">
        <v>2022</v>
      </c>
      <c r="H8" s="18">
        <v>2023</v>
      </c>
      <c r="I8" s="18">
        <v>2024</v>
      </c>
      <c r="J8" s="18">
        <v>2025</v>
      </c>
    </row>
    <row r="9" spans="1:17" s="4" customFormat="1" ht="1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</row>
    <row r="10" spans="1:17">
      <c r="A10" s="9" t="s">
        <v>3</v>
      </c>
      <c r="B10" s="10" t="s">
        <v>4</v>
      </c>
      <c r="C10" s="16">
        <f>C12+C13+C14+C15</f>
        <v>1601496.6289000001</v>
      </c>
      <c r="D10" s="16">
        <f>D12+D13+D14+D15</f>
        <v>1741461.8928900003</v>
      </c>
      <c r="E10" s="16">
        <f>E12+E13+E14+E15</f>
        <v>1609094.3</v>
      </c>
      <c r="F10" s="16">
        <f>F12+F13+F14+F15</f>
        <v>1468630.5</v>
      </c>
      <c r="G10" s="16">
        <f t="shared" ref="G10:J10" si="0">G12+G13+G14+G15</f>
        <v>1362508.5</v>
      </c>
      <c r="H10" s="16">
        <f t="shared" si="0"/>
        <v>1381274.7</v>
      </c>
      <c r="I10" s="16">
        <f t="shared" si="0"/>
        <v>374123.60000000003</v>
      </c>
      <c r="J10" s="16">
        <f t="shared" si="0"/>
        <v>374123.60000000003</v>
      </c>
    </row>
    <row r="11" spans="1:17">
      <c r="A11" s="11"/>
      <c r="B11" s="11" t="s">
        <v>5</v>
      </c>
      <c r="C11" s="12"/>
      <c r="D11" s="12"/>
      <c r="E11" s="12"/>
      <c r="F11" s="12"/>
      <c r="G11" s="12"/>
      <c r="H11" s="12"/>
      <c r="I11" s="12"/>
      <c r="J11" s="12"/>
    </row>
    <row r="12" spans="1:17">
      <c r="A12" s="9" t="s">
        <v>6</v>
      </c>
      <c r="B12" s="11" t="s">
        <v>7</v>
      </c>
      <c r="C12" s="12">
        <v>560982.11199999996</v>
      </c>
      <c r="D12" s="16">
        <v>690999.12104</v>
      </c>
      <c r="E12" s="16">
        <v>688693.3</v>
      </c>
      <c r="F12" s="16">
        <v>513875.5</v>
      </c>
      <c r="G12" s="16">
        <v>500549.4</v>
      </c>
      <c r="H12" s="16">
        <v>513675</v>
      </c>
      <c r="I12" s="16">
        <v>343562.9</v>
      </c>
      <c r="J12" s="16">
        <v>343562.9</v>
      </c>
      <c r="K12" s="19"/>
      <c r="L12" s="19"/>
      <c r="M12" s="19"/>
      <c r="N12" s="19"/>
      <c r="O12" s="19"/>
      <c r="P12" s="19"/>
      <c r="Q12" s="19"/>
    </row>
    <row r="13" spans="1:17">
      <c r="A13" s="9" t="s">
        <v>8</v>
      </c>
      <c r="B13" s="11" t="s">
        <v>9</v>
      </c>
      <c r="C13" s="12">
        <v>38835.022140000001</v>
      </c>
      <c r="D13" s="16">
        <f>36747.55357+8.95267</f>
        <v>36756.506239999995</v>
      </c>
      <c r="E13" s="16">
        <v>31701.5</v>
      </c>
      <c r="F13" s="16">
        <v>30362.7</v>
      </c>
      <c r="G13" s="16">
        <v>30460.7</v>
      </c>
      <c r="H13" s="16">
        <v>30560.7</v>
      </c>
      <c r="I13" s="16">
        <v>30560.7</v>
      </c>
      <c r="J13" s="16">
        <v>30560.7</v>
      </c>
      <c r="K13" s="19"/>
      <c r="L13" s="19"/>
      <c r="M13" s="19"/>
      <c r="N13" s="19"/>
      <c r="O13" s="19"/>
      <c r="P13" s="19"/>
      <c r="Q13" s="19"/>
    </row>
    <row r="14" spans="1:17" ht="25.5">
      <c r="A14" s="9" t="s">
        <v>10</v>
      </c>
      <c r="B14" s="11" t="s">
        <v>11</v>
      </c>
      <c r="C14" s="12">
        <f>930227.79225+33.99101-3537.4291</f>
        <v>926724.3541600001</v>
      </c>
      <c r="D14" s="16">
        <f>872815.781-75.95639</f>
        <v>872739.82461000001</v>
      </c>
      <c r="E14" s="16">
        <v>702498.89999999991</v>
      </c>
      <c r="F14" s="16">
        <v>924392.3</v>
      </c>
      <c r="G14" s="16">
        <v>831498.4</v>
      </c>
      <c r="H14" s="16">
        <v>837039</v>
      </c>
      <c r="I14" s="16">
        <v>0</v>
      </c>
      <c r="J14" s="16">
        <v>0</v>
      </c>
      <c r="K14" s="19"/>
      <c r="L14" s="19"/>
      <c r="M14" s="19"/>
      <c r="N14" s="19"/>
      <c r="O14" s="19"/>
      <c r="P14" s="19"/>
      <c r="Q14" s="19"/>
    </row>
    <row r="15" spans="1:17" ht="18.75" customHeight="1">
      <c r="A15" s="9" t="s">
        <v>12</v>
      </c>
      <c r="B15" s="11" t="s">
        <v>13</v>
      </c>
      <c r="C15" s="12">
        <v>74955.140599999999</v>
      </c>
      <c r="D15" s="16">
        <v>140966.44099999999</v>
      </c>
      <c r="E15" s="16">
        <v>186200.6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9"/>
      <c r="L15" s="19"/>
      <c r="M15" s="19"/>
      <c r="N15" s="19"/>
      <c r="O15" s="19"/>
      <c r="P15" s="19"/>
      <c r="Q15" s="19"/>
    </row>
    <row r="16" spans="1:17">
      <c r="A16" s="9" t="s">
        <v>14</v>
      </c>
      <c r="B16" s="11" t="s">
        <v>15</v>
      </c>
      <c r="C16" s="12">
        <v>1546169.57308</v>
      </c>
      <c r="D16" s="21">
        <v>1695205.4928899999</v>
      </c>
      <c r="E16" s="16">
        <v>1726682.2</v>
      </c>
      <c r="F16" s="16">
        <v>1503630.5</v>
      </c>
      <c r="G16" s="16">
        <v>1362508.5</v>
      </c>
      <c r="H16" s="16">
        <v>1381274.7</v>
      </c>
      <c r="I16" s="16">
        <v>374123.60000000003</v>
      </c>
      <c r="J16" s="16">
        <v>374123.60000000003</v>
      </c>
      <c r="K16" s="19"/>
      <c r="L16" s="19"/>
      <c r="M16" s="19"/>
      <c r="N16" s="19"/>
      <c r="O16" s="19"/>
      <c r="P16" s="19"/>
      <c r="Q16" s="19"/>
    </row>
    <row r="17" spans="1:10">
      <c r="A17" s="9" t="s">
        <v>16</v>
      </c>
      <c r="B17" s="11" t="s">
        <v>17</v>
      </c>
      <c r="C17" s="12">
        <f>C10-C16</f>
        <v>55327.055820000125</v>
      </c>
      <c r="D17" s="12">
        <f>D10-D16</f>
        <v>46256.400000000373</v>
      </c>
      <c r="E17" s="12">
        <f>E10-E16</f>
        <v>-117587.89999999991</v>
      </c>
      <c r="F17" s="12">
        <f t="shared" ref="F17:J17" si="1">F10-F16</f>
        <v>-35000</v>
      </c>
      <c r="G17" s="12">
        <f t="shared" si="1"/>
        <v>0</v>
      </c>
      <c r="H17" s="12">
        <f t="shared" si="1"/>
        <v>0</v>
      </c>
      <c r="I17" s="12">
        <f t="shared" si="1"/>
        <v>0</v>
      </c>
      <c r="J17" s="12">
        <f t="shared" si="1"/>
        <v>0</v>
      </c>
    </row>
    <row r="18" spans="1:10">
      <c r="A18" s="9" t="s">
        <v>18</v>
      </c>
      <c r="B18" s="11" t="s">
        <v>19</v>
      </c>
      <c r="C18" s="17">
        <f>-(C17/(C12+C13))</f>
        <v>-9.2239872239272422E-2</v>
      </c>
      <c r="D18" s="17">
        <f>-(D17/(D12+D13))</f>
        <v>-6.3560346723644745E-2</v>
      </c>
      <c r="E18" s="17">
        <f>-(E17/(E12+E13))</f>
        <v>0.16322702495909175</v>
      </c>
      <c r="F18" s="17">
        <f>-(F17/(F12+F13))</f>
        <v>6.4310075992460664E-2</v>
      </c>
      <c r="G18" s="17">
        <f t="shared" ref="G18:J18" si="2">-(G17/(G12+G13))</f>
        <v>0</v>
      </c>
      <c r="H18" s="17">
        <f t="shared" si="2"/>
        <v>0</v>
      </c>
      <c r="I18" s="17">
        <f t="shared" si="2"/>
        <v>0</v>
      </c>
      <c r="J18" s="17">
        <f t="shared" si="2"/>
        <v>0</v>
      </c>
    </row>
    <row r="19" spans="1:10" ht="25.5">
      <c r="A19" s="9" t="s">
        <v>20</v>
      </c>
      <c r="B19" s="11" t="s">
        <v>21</v>
      </c>
      <c r="C19" s="12">
        <f>C20+C26+C23-C27</f>
        <v>-55327.055820000001</v>
      </c>
      <c r="D19" s="12">
        <f t="shared" ref="D19" si="3">D20+D26+D23-D27</f>
        <v>-46256.4</v>
      </c>
      <c r="E19" s="12">
        <f>E20+E26+E23</f>
        <v>117587.92134</v>
      </c>
      <c r="F19" s="12">
        <f>F20+F26+F23</f>
        <v>35000</v>
      </c>
      <c r="G19" s="12">
        <f t="shared" ref="G19:J19" si="4">G20+G26+G23</f>
        <v>0</v>
      </c>
      <c r="H19" s="12">
        <f t="shared" si="4"/>
        <v>0</v>
      </c>
      <c r="I19" s="12">
        <f t="shared" si="4"/>
        <v>0</v>
      </c>
      <c r="J19" s="12">
        <f t="shared" si="4"/>
        <v>0</v>
      </c>
    </row>
    <row r="20" spans="1:10" ht="25.5">
      <c r="A20" s="9" t="s">
        <v>22</v>
      </c>
      <c r="B20" s="11" t="s">
        <v>29</v>
      </c>
      <c r="C20" s="12">
        <f>C21+C22</f>
        <v>0</v>
      </c>
      <c r="D20" s="12">
        <f>D21+D22</f>
        <v>0</v>
      </c>
      <c r="E20" s="12">
        <f>E21+E22</f>
        <v>33900</v>
      </c>
      <c r="F20" s="12">
        <f>F21+F22</f>
        <v>35000</v>
      </c>
      <c r="G20" s="12">
        <f t="shared" ref="G20:J20" si="5">G21+G22</f>
        <v>0</v>
      </c>
      <c r="H20" s="12">
        <f t="shared" si="5"/>
        <v>0</v>
      </c>
      <c r="I20" s="12">
        <f t="shared" si="5"/>
        <v>0</v>
      </c>
      <c r="J20" s="12">
        <f t="shared" si="5"/>
        <v>0</v>
      </c>
    </row>
    <row r="21" spans="1:10" s="7" customFormat="1" ht="38.25">
      <c r="A21" s="5" t="s">
        <v>31</v>
      </c>
      <c r="B21" s="6" t="s">
        <v>37</v>
      </c>
      <c r="C21" s="22">
        <v>0</v>
      </c>
      <c r="D21" s="22">
        <v>0</v>
      </c>
      <c r="E21" s="22">
        <v>33900</v>
      </c>
      <c r="F21" s="22">
        <f>35000+33900</f>
        <v>68900</v>
      </c>
      <c r="G21" s="22">
        <f>-G22+G17</f>
        <v>68900</v>
      </c>
      <c r="H21" s="22">
        <f t="shared" ref="H21:J21" si="6">-H22+H17</f>
        <v>68900</v>
      </c>
      <c r="I21" s="22">
        <f t="shared" si="6"/>
        <v>68900</v>
      </c>
      <c r="J21" s="22">
        <f t="shared" si="6"/>
        <v>68900</v>
      </c>
    </row>
    <row r="22" spans="1:10" s="7" customFormat="1" ht="51">
      <c r="A22" s="5" t="s">
        <v>32</v>
      </c>
      <c r="B22" s="6" t="s">
        <v>38</v>
      </c>
      <c r="C22" s="22">
        <f>-26000+26000</f>
        <v>0</v>
      </c>
      <c r="D22" s="22">
        <v>0</v>
      </c>
      <c r="E22" s="22">
        <v>0</v>
      </c>
      <c r="F22" s="22">
        <v>-33900</v>
      </c>
      <c r="G22" s="22">
        <f>-F21</f>
        <v>-68900</v>
      </c>
      <c r="H22" s="22">
        <f t="shared" ref="H22:J22" si="7">-G21</f>
        <v>-68900</v>
      </c>
      <c r="I22" s="22">
        <f t="shared" si="7"/>
        <v>-68900</v>
      </c>
      <c r="J22" s="22">
        <f t="shared" si="7"/>
        <v>-68900</v>
      </c>
    </row>
    <row r="23" spans="1:10" s="7" customFormat="1" ht="38.25">
      <c r="A23" s="13" t="s">
        <v>27</v>
      </c>
      <c r="B23" s="14" t="s">
        <v>36</v>
      </c>
      <c r="C23" s="12">
        <f>C24-C25</f>
        <v>0</v>
      </c>
      <c r="D23" s="12">
        <f>D24-D25</f>
        <v>0</v>
      </c>
      <c r="E23" s="12">
        <f>E24-E25</f>
        <v>0</v>
      </c>
      <c r="F23" s="12">
        <f t="shared" ref="F23:J23" si="8">F24-F25</f>
        <v>0</v>
      </c>
      <c r="G23" s="12">
        <f t="shared" si="8"/>
        <v>0</v>
      </c>
      <c r="H23" s="12">
        <f t="shared" si="8"/>
        <v>0</v>
      </c>
      <c r="I23" s="12">
        <f t="shared" si="8"/>
        <v>0</v>
      </c>
      <c r="J23" s="12">
        <f t="shared" si="8"/>
        <v>0</v>
      </c>
    </row>
    <row r="24" spans="1:10" s="7" customFormat="1" ht="51">
      <c r="A24" s="5" t="s">
        <v>34</v>
      </c>
      <c r="B24" s="6" t="s">
        <v>39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</row>
    <row r="25" spans="1:10" s="7" customFormat="1" ht="63.75">
      <c r="A25" s="5" t="s">
        <v>35</v>
      </c>
      <c r="B25" s="6" t="s">
        <v>40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</row>
    <row r="26" spans="1:10" ht="25.5">
      <c r="A26" s="15" t="s">
        <v>33</v>
      </c>
      <c r="B26" s="11" t="s">
        <v>30</v>
      </c>
      <c r="C26" s="12">
        <v>-29327.055820000001</v>
      </c>
      <c r="D26" s="12">
        <v>-46256.4</v>
      </c>
      <c r="E26" s="12">
        <v>83687.921340000001</v>
      </c>
      <c r="F26" s="12">
        <v>0</v>
      </c>
      <c r="G26" s="22">
        <v>0</v>
      </c>
      <c r="H26" s="22">
        <v>0</v>
      </c>
      <c r="I26" s="22">
        <v>0</v>
      </c>
      <c r="J26" s="22">
        <v>0</v>
      </c>
    </row>
    <row r="27" spans="1:10" ht="38.25">
      <c r="A27" s="9" t="s">
        <v>23</v>
      </c>
      <c r="B27" s="11" t="s">
        <v>24</v>
      </c>
      <c r="C27" s="12">
        <v>26000</v>
      </c>
      <c r="D27" s="12">
        <f>C21</f>
        <v>0</v>
      </c>
      <c r="E27" s="12">
        <f t="shared" ref="E27:J27" si="9">D21</f>
        <v>0</v>
      </c>
      <c r="F27" s="12">
        <f t="shared" si="9"/>
        <v>33900</v>
      </c>
      <c r="G27" s="12">
        <f t="shared" si="9"/>
        <v>68900</v>
      </c>
      <c r="H27" s="12">
        <f t="shared" si="9"/>
        <v>68900</v>
      </c>
      <c r="I27" s="12">
        <f t="shared" si="9"/>
        <v>68900</v>
      </c>
      <c r="J27" s="12">
        <f t="shared" si="9"/>
        <v>68900</v>
      </c>
    </row>
    <row r="28" spans="1:10" ht="15.75">
      <c r="A28" s="3"/>
    </row>
    <row r="135" spans="1:1">
      <c r="A135" s="1"/>
    </row>
  </sheetData>
  <mergeCells count="10">
    <mergeCell ref="A4:J4"/>
    <mergeCell ref="A5:J5"/>
    <mergeCell ref="F2:J2"/>
    <mergeCell ref="F1:J1"/>
    <mergeCell ref="A7:A8"/>
    <mergeCell ref="B7:B8"/>
    <mergeCell ref="C7:C8"/>
    <mergeCell ref="D7:D8"/>
    <mergeCell ref="E7:E8"/>
    <mergeCell ref="F7:J7"/>
  </mergeCells>
  <pageMargins left="0.78740157480314965" right="0.39370078740157483" top="1.3779527559055118" bottom="0.78740157480314965" header="0.31496062992125984" footer="0.31496062992125984"/>
  <pageSetup paperSize="9" scale="65" orientation="landscape" verticalDpi="180" r:id="rId1"/>
  <headerFooter>
    <oddHeader>&amp;C6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2020-11-02T13:42:14Z</dcterms:modified>
</cp:coreProperties>
</file>